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17715" windowHeight="8190"/>
  </bookViews>
  <sheets>
    <sheet name="libllist" sheetId="1" r:id="rId1"/>
  </sheets>
  <calcPr calcId="0"/>
</workbook>
</file>

<file path=xl/calcChain.xml><?xml version="1.0" encoding="utf-8"?>
<calcChain xmlns="http://schemas.openxmlformats.org/spreadsheetml/2006/main">
  <c r="D14" i="1" l="1"/>
  <c r="D15" i="1"/>
  <c r="D17" i="1"/>
  <c r="D18" i="1"/>
  <c r="D19" i="1"/>
  <c r="D20" i="1"/>
  <c r="D21" i="1"/>
  <c r="D22" i="1"/>
  <c r="D23" i="1"/>
  <c r="D25" i="1"/>
  <c r="D26" i="1"/>
  <c r="D27" i="1"/>
  <c r="D28" i="1"/>
  <c r="D29" i="1"/>
  <c r="D36" i="1"/>
  <c r="D38" i="1"/>
  <c r="D39" i="1"/>
  <c r="D40" i="1"/>
  <c r="D43" i="1"/>
  <c r="D44" i="1"/>
  <c r="D45" i="1"/>
  <c r="D46" i="1"/>
  <c r="D48" i="1"/>
  <c r="D57" i="1"/>
  <c r="D59" i="1"/>
  <c r="D60" i="1"/>
  <c r="D61" i="1"/>
  <c r="D62" i="1"/>
  <c r="D63" i="1"/>
  <c r="D65" i="1"/>
  <c r="D66" i="1"/>
  <c r="D67" i="1"/>
  <c r="D69" i="1"/>
  <c r="D70" i="1"/>
  <c r="D74" i="1"/>
  <c r="D75" i="1"/>
  <c r="D76" i="1"/>
  <c r="D77" i="1"/>
  <c r="D78" i="1"/>
  <c r="D79" i="1"/>
  <c r="D80" i="1"/>
  <c r="D81" i="1"/>
  <c r="D82" i="1"/>
  <c r="D83" i="1"/>
</calcChain>
</file>

<file path=xl/sharedStrings.xml><?xml version="1.0" encoding="utf-8"?>
<sst xmlns="http://schemas.openxmlformats.org/spreadsheetml/2006/main" count="245" uniqueCount="240">
  <si>
    <t>Dataset</t>
  </si>
  <si>
    <t>Description</t>
  </si>
  <si>
    <t>Member database names in SRS</t>
  </si>
  <si>
    <t>UniProtKB</t>
  </si>
  <si>
    <t>UniProt protein sequence knowledgebase</t>
  </si>
  <si>
    <t>UNIPROT UNIPROTVARSPLICE UNIPROT_SWISSPROT UNIPROT_TREMBL</t>
  </si>
  <si>
    <t>EMBL</t>
  </si>
  <si>
    <t>EMBL primary DNA sequence database</t>
  </si>
  <si>
    <t>GenBank</t>
  </si>
  <si>
    <t>NCBI primary DNA sequence database</t>
  </si>
  <si>
    <t>GENBANK GENBANKRELEASE GENBANKNEW GENBANKWGS</t>
  </si>
  <si>
    <t>DDBJ</t>
  </si>
  <si>
    <t>DDBJ primary DNA sequence database</t>
  </si>
  <si>
    <t>DDBJ DDBJRELEASE DDBJNEW DDBJWGS</t>
  </si>
  <si>
    <t>RefSeq</t>
  </si>
  <si>
    <t>NCBI non-redundant curated DNA sequence database</t>
  </si>
  <si>
    <t>REFSEQ REFSEQVARIATIONS REFSEQRELEASE REFSEQNEW REFSEQVARIATIONS1 REFSEQVARIATIONS2 REFSEQVARIATIONS3 REFSEQVARIATIONS4</t>
  </si>
  <si>
    <t>RefSeqP</t>
  </si>
  <si>
    <t>NCBI non-redundant curated Protein sequence database</t>
  </si>
  <si>
    <t>REFSEQP REFSEQPRELEASE REFSEQPNEW</t>
  </si>
  <si>
    <t>MEDLINE</t>
  </si>
  <si>
    <t>MEDLINE is the National Library of Medicine's premier bibliographic database covering the fields of medicine, nursing, dentistry, veterinary medicine, the health care system, and the preclinical sciences.</t>
  </si>
  <si>
    <t>MEDLINE MEDLINERELEASE MEDLINENEW MEDLINENEWFILES MEDLINEUPDATES MED2PUB</t>
  </si>
  <si>
    <t>PubChem</t>
  </si>
  <si>
    <t>NCBI database of chemical structures of small organic molecules and information on their biological activities</t>
  </si>
  <si>
    <t>PUBCHEMCOMPOUND PUBCHEMSUBSTANCE PUBCHEMASSAYRESULT PUBCHEMASSAY</t>
  </si>
  <si>
    <t>Entrez Gene</t>
  </si>
  <si>
    <t>NCBI's database for gene-specific information</t>
  </si>
  <si>
    <t>ENTREZGENE</t>
  </si>
  <si>
    <t>PDB</t>
  </si>
  <si>
    <t>Protein Data Bank - Biological Macromolecular Structures</t>
  </si>
  <si>
    <t>http://www.pdb.org/pdb/home/home.do</t>
  </si>
  <si>
    <t>GenPept</t>
  </si>
  <si>
    <t>Protein sequence database translated from GenBank</t>
  </si>
  <si>
    <t>GENPEPT GENPEPTRELEASE GENPEPTNEW</t>
  </si>
  <si>
    <t>GeneSeq</t>
  </si>
  <si>
    <t>Sequences from worldwide patents</t>
  </si>
  <si>
    <t>NAGENESEQ AAGENESEQ NAGENESEQSUPP AAGENESEQSUPP FASTASEQP FASTASEQN PATENTNUMBERS</t>
  </si>
  <si>
    <t>IMGT/LIGM-DB</t>
  </si>
  <si>
    <t>Immunoglobulin DNA sequence database</t>
  </si>
  <si>
    <t>IMGTLIGM</t>
  </si>
  <si>
    <t>CCDS</t>
  </si>
  <si>
    <t>Consensus Coding Sequences</t>
  </si>
  <si>
    <t>CCDSNUC CCDSPROT</t>
  </si>
  <si>
    <t>UniGene</t>
  </si>
  <si>
    <t>Database of gene clusters</t>
  </si>
  <si>
    <t>UNIGENE UNISEQ UNIEST</t>
  </si>
  <si>
    <t>UniLib</t>
  </si>
  <si>
    <t>Unified Library of EST and SAGE clusters</t>
  </si>
  <si>
    <t>ftp://ftp.ncbi.nih.gov/repository/UniLib/</t>
  </si>
  <si>
    <t>dbEST</t>
  </si>
  <si>
    <t>Expressed Sequence Tags database</t>
  </si>
  <si>
    <t>http://www.ncbi.nlm.nih.gov/dbEST/</t>
  </si>
  <si>
    <t>dbSTS</t>
  </si>
  <si>
    <t>database of Sequence Tagged Sites</t>
  </si>
  <si>
    <t>http://www.ncbi.nlm.nih.gov/dbSTS/</t>
  </si>
  <si>
    <t>dbGSS</t>
  </si>
  <si>
    <t>Genome Survey Sequences Database</t>
  </si>
  <si>
    <t>http://www.ncbi.nlm.nih.gov/dbGSS/</t>
  </si>
  <si>
    <t>GENETICCODE</t>
  </si>
  <si>
    <t>CDS translation tables for various taxons from the NCBI</t>
  </si>
  <si>
    <t>http://www.ncbi.nlm.nih.gov/Taxonomy/Utils/wprintgc.cgi</t>
  </si>
  <si>
    <t>TAXONOMY</t>
  </si>
  <si>
    <t>NCBI Taxonomy database</t>
  </si>
  <si>
    <t>http://www.ncbi.nlm.nih.gov/Taxonomy/taxonomyhome.html/</t>
  </si>
  <si>
    <t>dbSNP</t>
  </si>
  <si>
    <t>NCBI database off Single Nucleotide Polymorphism</t>
  </si>
  <si>
    <t>DBSNP DBSNPLOCATION</t>
  </si>
  <si>
    <t>HomoloGene</t>
  </si>
  <si>
    <t>Database of homologs among the annotated genes of several completely sequenced eukaryotic genomes</t>
  </si>
  <si>
    <t>http://www.ncbi.nlm.nih.gov/homologene</t>
  </si>
  <si>
    <t>KEGG</t>
  </si>
  <si>
    <t>Kyoto Encyclopedia of Genes and Genomes (and also pathways, compounds..)</t>
  </si>
  <si>
    <t>KEGGGENES_AA KEGGGENES_NA LCOMPOUND LDRUG LENZYME LGLYCAN LREACTION KEGGGENOME KEGGORTHOLOGY KEGGDISEASE PATHWAY</t>
  </si>
  <si>
    <t>DrugBank</t>
  </si>
  <si>
    <t>Database of drugs and their targets</t>
  </si>
  <si>
    <t>DRUGBANKPARTNER DRUGBANK</t>
  </si>
  <si>
    <t>HMDB</t>
  </si>
  <si>
    <t>Human Metabolome Database</t>
  </si>
  <si>
    <t>HMDB HMDBPROTEIN</t>
  </si>
  <si>
    <t>Reactome</t>
  </si>
  <si>
    <t>A curated knowledgebase of biological pathways</t>
  </si>
  <si>
    <t>http://www.reactome.org/</t>
  </si>
  <si>
    <t>ChEBI</t>
  </si>
  <si>
    <t>Chemical Entities of Biological Interest</t>
  </si>
  <si>
    <t>http://www.ebi.ac.uk/chebi/</t>
  </si>
  <si>
    <t>ChEMBL</t>
  </si>
  <si>
    <t>Database of bioactive drug-like small molecules</t>
  </si>
  <si>
    <t>CHEMBLBIOACTIVITY CHEMBLCOMPOUND CHEMBLTARGET</t>
  </si>
  <si>
    <t>UniRef</t>
  </si>
  <si>
    <t>UniProt Reference Clusters</t>
  </si>
  <si>
    <t>UNIREF100 UNIREF90 UNIREF50</t>
  </si>
  <si>
    <t>InterPro</t>
  </si>
  <si>
    <t>Integrated database of predictive protein "signatures"</t>
  </si>
  <si>
    <t>IPRMATCHES INTERPRO</t>
  </si>
  <si>
    <t>PROSITE</t>
  </si>
  <si>
    <t>Database of protein domains, families and functional sites</t>
  </si>
  <si>
    <t>PROSITE PROSITEDOC</t>
  </si>
  <si>
    <t>PRINTS</t>
  </si>
  <si>
    <t>Compendium of protein fingerprints</t>
  </si>
  <si>
    <t>http://www.bioinf.manchester.ac.uk/dbbrowser/PRINTS/index.php</t>
  </si>
  <si>
    <t>Pfam</t>
  </si>
  <si>
    <t>Collection of protein families, each represented by multiple sequence alignments  and hidden Markov models (HMMs).</t>
  </si>
  <si>
    <t>PFAMA PFAMB PFAMC PFAMHMM PFAMSEED SWISSPFAM</t>
  </si>
  <si>
    <t>ENZYME</t>
  </si>
  <si>
    <t>Enzyme nomenclature database</t>
  </si>
  <si>
    <t>http://expasy.org/enzyme/</t>
  </si>
  <si>
    <t>EPD</t>
  </si>
  <si>
    <t>Eukaryotic Promoter Database</t>
  </si>
  <si>
    <t>http://www.epd.isb-sib.ch/</t>
  </si>
  <si>
    <t>GeneCards</t>
  </si>
  <si>
    <t>Database of human genes that provides concise genomic, transcriptomic, genetic, proteomic, functional and disease related information on all known and predicted human genes</t>
  </si>
  <si>
    <t>http://www.genecards.org/index.shtml</t>
  </si>
  <si>
    <t>PDBFINDER</t>
  </si>
  <si>
    <t>The PDBFINDER database holds for each PDB file a structured, search-engine-friendly-formatted entry that holds the data-items most likely needed for people search for certain types of PDB entries</t>
  </si>
  <si>
    <t>http://swift.cmbi.kun.nl/gv/pdbfinder/</t>
  </si>
  <si>
    <t>CATH</t>
  </si>
  <si>
    <t>Manually curated classification of protein domain structures</t>
  </si>
  <si>
    <t>http://www.cathdb.info/</t>
  </si>
  <si>
    <t>DSSP</t>
  </si>
  <si>
    <t>The DSSP database of secondary structure assignments of PDB entries.</t>
  </si>
  <si>
    <t>http://swift.cmbi.kun.nl/gv/dssp/</t>
  </si>
  <si>
    <t>HSSP</t>
  </si>
  <si>
    <t>Homology-derived Secondary Structure of Proteins</t>
  </si>
  <si>
    <t>http://swift.cmbi.kun.nl/gv/hssp/</t>
  </si>
  <si>
    <t>FSSP</t>
  </si>
  <si>
    <t>Families of Structurally Similar Proteins</t>
  </si>
  <si>
    <t>http://en.wikipedia.org/wiki/Families_of_structurally_similar_proteins</t>
  </si>
  <si>
    <t>REBASE</t>
  </si>
  <si>
    <t>Restriction Enzyme Database</t>
  </si>
  <si>
    <t>REBASE REBCOMM</t>
  </si>
  <si>
    <t>RESID</t>
  </si>
  <si>
    <t>RESID Database of Protein Modifications is a comprehensive collection of annotations and structures for protein modifications including amino-terminal, carboxyl-terminal and peptide chain cross-link post-translational modifications.</t>
  </si>
  <si>
    <t>http://www.ebi.ac.uk/RESID/</t>
  </si>
  <si>
    <t>MEROPS</t>
  </si>
  <si>
    <t>The peptidase database</t>
  </si>
  <si>
    <t>MEROPSPRO MEROPSSEQ MEROPSFAM MEROPSSMI</t>
  </si>
  <si>
    <t>IntAct</t>
  </si>
  <si>
    <t>Database for protein interaction data</t>
  </si>
  <si>
    <t>INTACTINTERACTION INTACTINTERACTOR INTACTEXPERIMENT</t>
  </si>
  <si>
    <t>BioGRID</t>
  </si>
  <si>
    <t>Database of Protein and Genetic Interactions</t>
  </si>
  <si>
    <t>BIOGRIDINTERACTION BIOGRIDINTERACTOR BIOGRIDEXPERIMENT</t>
  </si>
  <si>
    <t>MINT</t>
  </si>
  <si>
    <t>Molecular INTeraction database</t>
  </si>
  <si>
    <t>MINTINTERACTION MINTINTERACTOR MINTEXPERIMENT</t>
  </si>
  <si>
    <t>DIP</t>
  </si>
  <si>
    <t>the Database of Interacting Proteins</t>
  </si>
  <si>
    <t>DIPINTERACTION DIPINTERACTOR DIPEXPERIMENT</t>
  </si>
  <si>
    <t>IREFINDEX</t>
  </si>
  <si>
    <t>iRefIndex provides an index of protein interactions available in a number of primary interaction databases including BIND, BioGRID, CORUM, DIP, HPRD, IntAct, MINT, MPact, MPPI and OPHID.</t>
  </si>
  <si>
    <t>http://irefindex.uio.no/wiki/iRefIndex</t>
  </si>
  <si>
    <t>Gene Ontology</t>
  </si>
  <si>
    <t>Ontology of genes and gene products (XML version)</t>
  </si>
  <si>
    <t>GO</t>
  </si>
  <si>
    <t>Ontology of genes and gene products (MySql version)</t>
  </si>
  <si>
    <t>GOTERM GOGENPROD</t>
  </si>
  <si>
    <t>Ensembl</t>
  </si>
  <si>
    <t>Genome databases for various species</t>
  </si>
  <si>
    <t>EnsemblGene HumanGene MouseGene RatGene DogGene ZebrafishGene C_elegansGene ChimpGene FruitflyGene MosquitoGene PufferfishGene</t>
  </si>
  <si>
    <t>PATENT_PRT</t>
  </si>
  <si>
    <t>Protein sequences from patent submissions to the US, European, Korean and Japanese patent offices.</t>
  </si>
  <si>
    <t>ftp://ftp.ebi.ac.uk/pub/databases/embl/patent/README</t>
  </si>
  <si>
    <t>NRPAT</t>
  </si>
  <si>
    <t>Non redundant patent sequence databases available from the EBI</t>
  </si>
  <si>
    <t>NRPL1 NRPL2 NRNL1 NRNL2 PATENTEQUIVALENTS</t>
  </si>
  <si>
    <t>COSMIQ</t>
  </si>
  <si>
    <t>Catalogue Of Somatic Mutations In Cancer</t>
  </si>
  <si>
    <t>COSMICSEQ COSMICGENE COSMICTUMOUR</t>
  </si>
  <si>
    <t xml:space="preserve">    </t>
  </si>
  <si>
    <t>Tool group</t>
  </si>
  <si>
    <t>Tool names in SRS</t>
  </si>
  <si>
    <t>BLAST</t>
  </si>
  <si>
    <t>Basic Local Alignment Search Tool</t>
  </si>
  <si>
    <t>BLASTP BLASTX BLASTN TBLASTX TBLASTN PSIBLAST ALIPSIBLAST BL2SEQ</t>
  </si>
  <si>
    <t>FASTA</t>
  </si>
  <si>
    <t>The FASTA programs find regions of local or global (new) similarity between Protein or DNA sequences, either by searching Protein or DNA databases, or by identifying local duplications within a sequence.</t>
  </si>
  <si>
    <t>FASTA NFASTA FASTX FASTY TFASTA TFASTX TFASTY SSEARCH GLSEARCH GGSEARCH</t>
  </si>
  <si>
    <t>HMMER</t>
  </si>
  <si>
    <t>Biosequence analysis using profile hidden Markov models</t>
  </si>
  <si>
    <t>HMMSEARCH HMMSCAN HMMBUILD</t>
  </si>
  <si>
    <t>ClustalW</t>
  </si>
  <si>
    <t>General purpose multiple sequence alignment program for DNA or proteins</t>
  </si>
  <si>
    <t>CLUSTALW NCLUSTALW CLUSTALO</t>
  </si>
  <si>
    <t>MUSCLE</t>
  </si>
  <si>
    <t>MUltiple Sequence Comparison by Log-Expectation</t>
  </si>
  <si>
    <t>PMUSCLE NMUSCLE</t>
  </si>
  <si>
    <t>QuickTree</t>
  </si>
  <si>
    <t>Building huge Neighbour-Joining trees of protein sequences.</t>
  </si>
  <si>
    <t>QUICKTREE NQUICKTREE</t>
  </si>
  <si>
    <t>tacg</t>
  </si>
  <si>
    <t>Fast command line application for pattern matching and analysis of nucleic acids and protein</t>
  </si>
  <si>
    <t>RESTRICTIONMAP</t>
  </si>
  <si>
    <t>EMBOSS</t>
  </si>
  <si>
    <t>The European Molecular Biology Open Software Suite</t>
  </si>
  <si>
    <t>PrintScan</t>
  </si>
  <si>
    <t>Search of PRINTS database for matching fingerprints</t>
  </si>
  <si>
    <t>PRINTSCAN</t>
  </si>
  <si>
    <t>ChemicalSearch</t>
  </si>
  <si>
    <t>Chemical Structure searching using OpenBabel</t>
  </si>
  <si>
    <t>CHEMICALSEARCH</t>
  </si>
  <si>
    <t>Remarks</t>
  </si>
  <si>
    <t>172 tools</t>
  </si>
  <si>
    <t>If you use SRS to lauch Blast or Fasta jobs:</t>
  </si>
  <si>
    <t>Which of these SRS features are being used:</t>
  </si>
  <si>
    <t>Alerting</t>
  </si>
  <si>
    <t>Annotations</t>
  </si>
  <si>
    <t>Chemical Structure searching</t>
  </si>
  <si>
    <t>Map based geographical searching</t>
  </si>
  <si>
    <t>For each of the datasets and tools listed below indicate its importance on this scale:</t>
  </si>
  <si>
    <t>SRS data usage survey</t>
  </si>
  <si>
    <t>1: Essential to our business; ongoing support is critical</t>
  </si>
  <si>
    <t>2: Of some value to us; ongoing support is preferred</t>
  </si>
  <si>
    <t>4: Not currently in use;  we might try it some day</t>
  </si>
  <si>
    <t>3: We have enabled it, but would not be missed</t>
  </si>
  <si>
    <t>(You can put any remarks in column F)</t>
  </si>
  <si>
    <t>How many databases do you have for Blast/fasta, derived from standard databases (including subsets/supersets, like 'UniProt Human')</t>
  </si>
  <si>
    <t>MySQL</t>
  </si>
  <si>
    <t>Oracle</t>
  </si>
  <si>
    <t xml:space="preserve">How many in-house developed databases do you have in SRS </t>
  </si>
  <si>
    <t>WSObjects Perl API</t>
  </si>
  <si>
    <t>WSObjects java API</t>
  </si>
  <si>
    <t>WSObjects C# API</t>
  </si>
  <si>
    <t>Command line interface (getz)</t>
  </si>
  <si>
    <t>EMBLCDS</t>
  </si>
  <si>
    <t>CDS database derived from EMBL</t>
  </si>
  <si>
    <t>EMBL  EMBLRELEASE EMBLNEW EMBLWGS EMBLWGSRELEASE EMBLWGSNEW</t>
  </si>
  <si>
    <t>If you think it would be worthwile to add any of these databases to the 'supported' set, please provide details:</t>
  </si>
  <si>
    <t>Protein</t>
  </si>
  <si>
    <t>DNA</t>
  </si>
  <si>
    <t>How many other databases do you have for Blast/fasta - (third party or in-house created)</t>
  </si>
  <si>
    <t>Flatfile</t>
  </si>
  <si>
    <t>Importance - select answer from dropdown</t>
  </si>
  <si>
    <t>6: I don't know enough about this - please tell me more</t>
  </si>
  <si>
    <t>5: Hard to imagine ever needing this</t>
  </si>
  <si>
    <t>select answer from dropdown</t>
  </si>
  <si>
    <t>Please answer the questions below in the blue areas - use the green areas for remarks</t>
  </si>
  <si>
    <t>Databases not officially supported by SRS</t>
  </si>
  <si>
    <t>How many third-party databases (public domain or commercial) do you have in SRS</t>
  </si>
  <si>
    <t>url for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</si>
</sst>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 Unicode MS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8" fillId="0" borderId="0" xfId="0" applyFont="1" applyAlignment="1">
      <alignment vertical="center"/>
    </xf>
    <xf numFmtId="0" fontId="0" fillId="33" borderId="0" xfId="0" applyFill="1"/>
    <xf numFmtId="0" fontId="0" fillId="33" borderId="0" xfId="0" applyFill="1" applyAlignment="1">
      <alignment vertical="top"/>
    </xf>
    <xf numFmtId="0" fontId="0" fillId="33" borderId="0" xfId="0" applyFill="1" applyAlignment="1">
      <alignment vertical="top" wrapText="1"/>
    </xf>
    <xf numFmtId="0" fontId="0" fillId="0" borderId="0" xfId="0" applyAlignment="1">
      <alignment horizontal="left" vertical="top" wrapText="1"/>
    </xf>
    <xf numFmtId="0" fontId="0" fillId="34" borderId="0" xfId="0" applyFill="1" applyAlignment="1">
      <alignment vertical="top" wrapText="1"/>
    </xf>
    <xf numFmtId="0" fontId="0" fillId="34" borderId="0" xfId="0" applyFill="1"/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abSelected="1" topLeftCell="A22" workbookViewId="0">
      <selection activeCell="D79" sqref="D79"/>
    </sheetView>
  </sheetViews>
  <sheetFormatPr defaultRowHeight="15" x14ac:dyDescent="0.25"/>
  <cols>
    <col min="1" max="1" width="39.7109375" customWidth="1"/>
    <col min="2" max="2" width="14.85546875" style="1" customWidth="1"/>
    <col min="3" max="3" width="40.42578125" style="2" customWidth="1"/>
    <col min="4" max="4" width="24.140625" style="2" customWidth="1"/>
    <col min="5" max="5" width="40.42578125" style="2" customWidth="1"/>
    <col min="6" max="6" width="36.5703125" customWidth="1"/>
  </cols>
  <sheetData>
    <row r="1" spans="1:6" x14ac:dyDescent="0.25">
      <c r="A1" t="s">
        <v>210</v>
      </c>
    </row>
    <row r="2" spans="1:6" x14ac:dyDescent="0.25">
      <c r="A2" t="s">
        <v>236</v>
      </c>
    </row>
    <row r="4" spans="1:6" x14ac:dyDescent="0.25">
      <c r="A4" t="s">
        <v>209</v>
      </c>
    </row>
    <row r="5" spans="1:6" x14ac:dyDescent="0.25">
      <c r="B5" t="s">
        <v>211</v>
      </c>
    </row>
    <row r="6" spans="1:6" x14ac:dyDescent="0.25">
      <c r="B6" s="3" t="s">
        <v>212</v>
      </c>
    </row>
    <row r="7" spans="1:6" x14ac:dyDescent="0.25">
      <c r="B7" t="s">
        <v>214</v>
      </c>
    </row>
    <row r="8" spans="1:6" x14ac:dyDescent="0.25">
      <c r="B8" t="s">
        <v>213</v>
      </c>
    </row>
    <row r="9" spans="1:6" x14ac:dyDescent="0.25">
      <c r="B9" s="3" t="s">
        <v>234</v>
      </c>
    </row>
    <row r="10" spans="1:6" x14ac:dyDescent="0.25">
      <c r="B10" t="s">
        <v>233</v>
      </c>
    </row>
    <row r="11" spans="1:6" x14ac:dyDescent="0.25">
      <c r="A11" t="s">
        <v>215</v>
      </c>
      <c r="B11"/>
    </row>
    <row r="12" spans="1:6" x14ac:dyDescent="0.25">
      <c r="B12"/>
    </row>
    <row r="13" spans="1:6" s="10" customFormat="1" x14ac:dyDescent="0.25">
      <c r="A13" s="10" t="s">
        <v>232</v>
      </c>
      <c r="B13" s="11" t="s">
        <v>0</v>
      </c>
      <c r="C13" s="12" t="s">
        <v>1</v>
      </c>
      <c r="D13" s="12" t="s">
        <v>239</v>
      </c>
      <c r="E13" s="12" t="s">
        <v>2</v>
      </c>
      <c r="F13" s="12" t="s">
        <v>201</v>
      </c>
    </row>
    <row r="14" spans="1:6" ht="30" x14ac:dyDescent="0.25">
      <c r="A14" s="4"/>
      <c r="B14" s="1" t="s">
        <v>3</v>
      </c>
      <c r="C14" s="2" t="s">
        <v>4</v>
      </c>
      <c r="D14" s="2" t="str">
        <f>HYPERLINK("http://www.uniprot.org")</f>
        <v>http://www.uniprot.org</v>
      </c>
      <c r="E14" s="2" t="s">
        <v>5</v>
      </c>
      <c r="F14" s="9"/>
    </row>
    <row r="15" spans="1:6" ht="30" x14ac:dyDescent="0.25">
      <c r="A15" s="4"/>
      <c r="B15" s="1" t="s">
        <v>6</v>
      </c>
      <c r="C15" s="2" t="s">
        <v>7</v>
      </c>
      <c r="D15" s="2" t="str">
        <f>HYPERLINK("http://www.ebi.ac.uk/embl/")</f>
        <v>http://www.ebi.ac.uk/embl/</v>
      </c>
      <c r="E15" s="2" t="s">
        <v>226</v>
      </c>
      <c r="F15" s="9"/>
    </row>
    <row r="16" spans="1:6" x14ac:dyDescent="0.25">
      <c r="A16" s="4"/>
      <c r="B16" s="1" t="s">
        <v>224</v>
      </c>
      <c r="C16" s="2" t="s">
        <v>225</v>
      </c>
      <c r="E16" s="2" t="s">
        <v>224</v>
      </c>
      <c r="F16" s="9"/>
    </row>
    <row r="17" spans="1:6" ht="30" x14ac:dyDescent="0.25">
      <c r="A17" s="4"/>
      <c r="B17" s="1" t="s">
        <v>8</v>
      </c>
      <c r="C17" s="2" t="s">
        <v>9</v>
      </c>
      <c r="D17" s="2" t="str">
        <f>HYPERLINK("http://www.ncbi.nlm.nih.gov/genbank/")</f>
        <v>http://www.ncbi.nlm.nih.gov/genbank/</v>
      </c>
      <c r="E17" s="2" t="s">
        <v>10</v>
      </c>
      <c r="F17" s="9"/>
    </row>
    <row r="18" spans="1:6" x14ac:dyDescent="0.25">
      <c r="A18" s="4"/>
      <c r="B18" s="1" t="s">
        <v>11</v>
      </c>
      <c r="C18" s="2" t="s">
        <v>12</v>
      </c>
      <c r="D18" s="2" t="str">
        <f>HYPERLINK("http://www.ddbj.nig.ac.jp/")</f>
        <v>http://www.ddbj.nig.ac.jp/</v>
      </c>
      <c r="E18" s="2" t="s">
        <v>13</v>
      </c>
      <c r="F18" s="9"/>
    </row>
    <row r="19" spans="1:6" ht="60" x14ac:dyDescent="0.25">
      <c r="A19" s="4"/>
      <c r="B19" s="1" t="s">
        <v>14</v>
      </c>
      <c r="C19" s="2" t="s">
        <v>15</v>
      </c>
      <c r="D19" s="2" t="str">
        <f>HYPERLINK("http://www.ncbi.nlm.nih.gov/RefSeq/")</f>
        <v>http://www.ncbi.nlm.nih.gov/RefSeq/</v>
      </c>
      <c r="E19" s="2" t="s">
        <v>16</v>
      </c>
      <c r="F19" s="9"/>
    </row>
    <row r="20" spans="1:6" ht="30" x14ac:dyDescent="0.25">
      <c r="A20" s="4"/>
      <c r="B20" s="1" t="s">
        <v>17</v>
      </c>
      <c r="C20" s="2" t="s">
        <v>18</v>
      </c>
      <c r="D20" s="2" t="str">
        <f>HYPERLINK("http://www.ncbi.nlm.nih.gov/RefSeq/")</f>
        <v>http://www.ncbi.nlm.nih.gov/RefSeq/</v>
      </c>
      <c r="E20" s="2" t="s">
        <v>19</v>
      </c>
      <c r="F20" s="9"/>
    </row>
    <row r="21" spans="1:6" ht="75" x14ac:dyDescent="0.25">
      <c r="A21" s="4"/>
      <c r="B21" s="1" t="s">
        <v>20</v>
      </c>
      <c r="C21" s="2" t="s">
        <v>21</v>
      </c>
      <c r="D21" s="2" t="str">
        <f>HYPERLINK("http://www.nlm.nih.gov/databases/databases_medline.html")</f>
        <v>http://www.nlm.nih.gov/databases/databases_medline.html</v>
      </c>
      <c r="E21" s="2" t="s">
        <v>22</v>
      </c>
      <c r="F21" s="9"/>
    </row>
    <row r="22" spans="1:6" ht="45" x14ac:dyDescent="0.25">
      <c r="A22" s="4"/>
      <c r="B22" s="1" t="s">
        <v>23</v>
      </c>
      <c r="C22" s="2" t="s">
        <v>24</v>
      </c>
      <c r="D22" s="2" t="str">
        <f>HYPERLINK("http://pubchem.ncbi.nlm.nih.gov/")</f>
        <v>http://pubchem.ncbi.nlm.nih.gov/</v>
      </c>
      <c r="E22" s="2" t="s">
        <v>25</v>
      </c>
      <c r="F22" s="9"/>
    </row>
    <row r="23" spans="1:6" ht="30" x14ac:dyDescent="0.25">
      <c r="A23" s="4"/>
      <c r="B23" s="1" t="s">
        <v>26</v>
      </c>
      <c r="C23" s="2" t="s">
        <v>27</v>
      </c>
      <c r="D23" s="2" t="str">
        <f>HYPERLINK("http://www.ncbi.nlm.nih.gov/gene")</f>
        <v>http://www.ncbi.nlm.nih.gov/gene</v>
      </c>
      <c r="E23" s="2" t="s">
        <v>28</v>
      </c>
      <c r="F23" s="9"/>
    </row>
    <row r="24" spans="1:6" ht="30" x14ac:dyDescent="0.25">
      <c r="A24" s="4"/>
      <c r="B24" s="1" t="s">
        <v>29</v>
      </c>
      <c r="C24" s="2" t="s">
        <v>30</v>
      </c>
      <c r="D24" s="2" t="s">
        <v>31</v>
      </c>
      <c r="F24" s="9"/>
    </row>
    <row r="25" spans="1:6" ht="30" x14ac:dyDescent="0.25">
      <c r="A25" s="4"/>
      <c r="B25" s="1" t="s">
        <v>32</v>
      </c>
      <c r="C25" s="2" t="s">
        <v>33</v>
      </c>
      <c r="D25" s="2" t="str">
        <f>HYPERLINK("ftp://ftp.ncifcrf.gov/pub/genpept/announce.txt")</f>
        <v>ftp://ftp.ncifcrf.gov/pub/genpept/announce.txt</v>
      </c>
      <c r="E25" s="2" t="s">
        <v>34</v>
      </c>
      <c r="F25" s="9"/>
    </row>
    <row r="26" spans="1:6" ht="45" x14ac:dyDescent="0.25">
      <c r="A26" s="4"/>
      <c r="B26" s="1" t="s">
        <v>35</v>
      </c>
      <c r="C26" s="2" t="s">
        <v>36</v>
      </c>
      <c r="D26" s="2" t="str">
        <f>HYPERLINK("http://thomsonreuters.com/products_services/science/science_products/a-z/geneseq")</f>
        <v>http://thomsonreuters.com/products_services/science/science_products/a-z/geneseq</v>
      </c>
      <c r="E26" s="2" t="s">
        <v>37</v>
      </c>
      <c r="F26" s="9"/>
    </row>
    <row r="27" spans="1:6" x14ac:dyDescent="0.25">
      <c r="A27" s="4"/>
      <c r="B27" s="1" t="s">
        <v>38</v>
      </c>
      <c r="C27" s="2" t="s">
        <v>39</v>
      </c>
      <c r="D27" s="2" t="str">
        <f>HYPERLINK("http://imgt.cines.fr/")</f>
        <v>http://imgt.cines.fr/</v>
      </c>
      <c r="E27" s="2" t="s">
        <v>40</v>
      </c>
      <c r="F27" s="9"/>
    </row>
    <row r="28" spans="1:6" ht="30" x14ac:dyDescent="0.25">
      <c r="A28" s="4"/>
      <c r="B28" s="1" t="s">
        <v>41</v>
      </c>
      <c r="C28" s="2" t="s">
        <v>42</v>
      </c>
      <c r="D28" s="2" t="str">
        <f>HYPERLINK("http://www.ncbi.nlm.nih.gov/projects/CCDS/CcdsBrowse.cgi")</f>
        <v>http://www.ncbi.nlm.nih.gov/projects/CCDS/CcdsBrowse.cgi</v>
      </c>
      <c r="E28" s="2" t="s">
        <v>43</v>
      </c>
      <c r="F28" s="9"/>
    </row>
    <row r="29" spans="1:6" x14ac:dyDescent="0.25">
      <c r="A29" s="4"/>
      <c r="B29" s="1" t="s">
        <v>44</v>
      </c>
      <c r="C29" s="2" t="s">
        <v>45</v>
      </c>
      <c r="D29" s="2" t="str">
        <f>HYPERLINK("http://www.ncbi.nlm.nih.gov/unigene")</f>
        <v>http://www.ncbi.nlm.nih.gov/unigene</v>
      </c>
      <c r="E29" s="2" t="s">
        <v>46</v>
      </c>
      <c r="F29" s="9"/>
    </row>
    <row r="30" spans="1:6" x14ac:dyDescent="0.25">
      <c r="A30" s="4"/>
      <c r="B30" s="1" t="s">
        <v>47</v>
      </c>
      <c r="C30" s="2" t="s">
        <v>48</v>
      </c>
      <c r="D30" s="2" t="s">
        <v>49</v>
      </c>
      <c r="F30" s="9"/>
    </row>
    <row r="31" spans="1:6" x14ac:dyDescent="0.25">
      <c r="A31" s="4"/>
      <c r="B31" s="1" t="s">
        <v>50</v>
      </c>
      <c r="C31" s="2" t="s">
        <v>51</v>
      </c>
      <c r="D31" s="2" t="s">
        <v>52</v>
      </c>
      <c r="F31" s="9"/>
    </row>
    <row r="32" spans="1:6" x14ac:dyDescent="0.25">
      <c r="A32" s="4"/>
      <c r="B32" s="1" t="s">
        <v>53</v>
      </c>
      <c r="C32" s="2" t="s">
        <v>54</v>
      </c>
      <c r="D32" s="2" t="s">
        <v>55</v>
      </c>
      <c r="F32" s="9"/>
    </row>
    <row r="33" spans="1:6" x14ac:dyDescent="0.25">
      <c r="A33" s="4"/>
      <c r="B33" s="1" t="s">
        <v>56</v>
      </c>
      <c r="C33" s="2" t="s">
        <v>57</v>
      </c>
      <c r="D33" s="2" t="s">
        <v>58</v>
      </c>
      <c r="F33" s="9"/>
    </row>
    <row r="34" spans="1:6" ht="30" x14ac:dyDescent="0.25">
      <c r="A34" s="4"/>
      <c r="B34" s="1" t="s">
        <v>59</v>
      </c>
      <c r="C34" s="2" t="s">
        <v>60</v>
      </c>
      <c r="D34" s="2" t="s">
        <v>61</v>
      </c>
      <c r="F34" s="9"/>
    </row>
    <row r="35" spans="1:6" ht="30" x14ac:dyDescent="0.25">
      <c r="A35" s="4"/>
      <c r="B35" s="1" t="s">
        <v>62</v>
      </c>
      <c r="C35" s="2" t="s">
        <v>63</v>
      </c>
      <c r="D35" s="2" t="s">
        <v>64</v>
      </c>
      <c r="F35" s="9"/>
    </row>
    <row r="36" spans="1:6" ht="45" x14ac:dyDescent="0.25">
      <c r="A36" s="4"/>
      <c r="B36" s="1" t="s">
        <v>65</v>
      </c>
      <c r="C36" s="2" t="s">
        <v>66</v>
      </c>
      <c r="D36" s="2" t="str">
        <f>HYPERLINK(" http://www.ncbi.nlm.nih.gov/projects/SNP/index.html")</f>
        <v xml:space="preserve"> http://www.ncbi.nlm.nih.gov/projects/SNP/index.html</v>
      </c>
      <c r="E36" s="2" t="s">
        <v>67</v>
      </c>
      <c r="F36" s="9"/>
    </row>
    <row r="37" spans="1:6" ht="45" x14ac:dyDescent="0.25">
      <c r="A37" s="4"/>
      <c r="B37" s="1" t="s">
        <v>68</v>
      </c>
      <c r="C37" s="2" t="s">
        <v>69</v>
      </c>
      <c r="D37" s="2" t="s">
        <v>70</v>
      </c>
      <c r="F37" s="9"/>
    </row>
    <row r="38" spans="1:6" ht="60" x14ac:dyDescent="0.25">
      <c r="A38" s="4"/>
      <c r="B38" s="1" t="s">
        <v>71</v>
      </c>
      <c r="C38" s="2" t="s">
        <v>72</v>
      </c>
      <c r="D38" s="2" t="str">
        <f>HYPERLINK("http://www.genome.jp/kegg/ http://www.pathway.jp")</f>
        <v>http://www.genome.jp/kegg/ http://www.pathway.jp</v>
      </c>
      <c r="E38" s="2" t="s">
        <v>73</v>
      </c>
      <c r="F38" s="9"/>
    </row>
    <row r="39" spans="1:6" x14ac:dyDescent="0.25">
      <c r="A39" s="4"/>
      <c r="B39" s="1" t="s">
        <v>74</v>
      </c>
      <c r="C39" s="2" t="s">
        <v>75</v>
      </c>
      <c r="D39" s="2" t="str">
        <f>HYPERLINK(" http://www.drugbank.ca/")</f>
        <v xml:space="preserve"> http://www.drugbank.ca/</v>
      </c>
      <c r="E39" s="2" t="s">
        <v>76</v>
      </c>
      <c r="F39" s="9"/>
    </row>
    <row r="40" spans="1:6" x14ac:dyDescent="0.25">
      <c r="A40" s="4"/>
      <c r="B40" s="1" t="s">
        <v>77</v>
      </c>
      <c r="C40" s="2" t="s">
        <v>78</v>
      </c>
      <c r="D40" s="2" t="str">
        <f>HYPERLINK("http://www.hmdb.ca/")</f>
        <v>http://www.hmdb.ca/</v>
      </c>
      <c r="E40" s="2" t="s">
        <v>79</v>
      </c>
      <c r="F40" s="9"/>
    </row>
    <row r="41" spans="1:6" ht="30" x14ac:dyDescent="0.25">
      <c r="A41" s="4"/>
      <c r="B41" s="1" t="s">
        <v>80</v>
      </c>
      <c r="C41" s="2" t="s">
        <v>81</v>
      </c>
      <c r="D41" s="2" t="s">
        <v>82</v>
      </c>
      <c r="F41" s="9"/>
    </row>
    <row r="42" spans="1:6" x14ac:dyDescent="0.25">
      <c r="A42" s="4"/>
      <c r="B42" s="1" t="s">
        <v>83</v>
      </c>
      <c r="C42" s="2" t="s">
        <v>84</v>
      </c>
      <c r="D42" s="2" t="s">
        <v>85</v>
      </c>
      <c r="F42" s="9"/>
    </row>
    <row r="43" spans="1:6" ht="45" x14ac:dyDescent="0.25">
      <c r="A43" s="4"/>
      <c r="B43" s="1" t="s">
        <v>86</v>
      </c>
      <c r="C43" s="2" t="s">
        <v>87</v>
      </c>
      <c r="D43" s="2" t="str">
        <f>HYPERLINK(" http://www.ebi.ac.uk/chembldb/index.php")</f>
        <v xml:space="preserve"> http://www.ebi.ac.uk/chembldb/index.php</v>
      </c>
      <c r="E43" s="2" t="s">
        <v>88</v>
      </c>
      <c r="F43" s="9"/>
    </row>
    <row r="44" spans="1:6" x14ac:dyDescent="0.25">
      <c r="A44" s="4"/>
      <c r="B44" s="1" t="s">
        <v>89</v>
      </c>
      <c r="C44" s="2" t="s">
        <v>90</v>
      </c>
      <c r="D44" s="2" t="str">
        <f>HYPERLINK("http://www.ebi.ac.uk/uniref/")</f>
        <v>http://www.ebi.ac.uk/uniref/</v>
      </c>
      <c r="E44" s="2" t="s">
        <v>91</v>
      </c>
      <c r="F44" s="9"/>
    </row>
    <row r="45" spans="1:6" ht="30" x14ac:dyDescent="0.25">
      <c r="A45" s="4"/>
      <c r="B45" s="1" t="s">
        <v>92</v>
      </c>
      <c r="C45" s="2" t="s">
        <v>93</v>
      </c>
      <c r="D45" s="2" t="str">
        <f>HYPERLINK("http://www.ebi.ac.uk/interpro/")</f>
        <v>http://www.ebi.ac.uk/interpro/</v>
      </c>
      <c r="E45" s="2" t="s">
        <v>94</v>
      </c>
      <c r="F45" s="9"/>
    </row>
    <row r="46" spans="1:6" ht="30" x14ac:dyDescent="0.25">
      <c r="A46" s="4"/>
      <c r="B46" s="1" t="s">
        <v>95</v>
      </c>
      <c r="C46" s="2" t="s">
        <v>96</v>
      </c>
      <c r="D46" s="2" t="str">
        <f>HYPERLINK("http://www.expasy.ch/prosite/")</f>
        <v>http://www.expasy.ch/prosite/</v>
      </c>
      <c r="E46" s="2" t="s">
        <v>97</v>
      </c>
      <c r="F46" s="9"/>
    </row>
    <row r="47" spans="1:6" ht="30" x14ac:dyDescent="0.25">
      <c r="A47" s="4"/>
      <c r="B47" s="1" t="s">
        <v>98</v>
      </c>
      <c r="C47" s="2" t="s">
        <v>99</v>
      </c>
      <c r="D47" s="2" t="s">
        <v>100</v>
      </c>
      <c r="F47" s="9"/>
    </row>
    <row r="48" spans="1:6" ht="60" x14ac:dyDescent="0.25">
      <c r="A48" s="4"/>
      <c r="B48" s="1" t="s">
        <v>101</v>
      </c>
      <c r="C48" s="2" t="s">
        <v>102</v>
      </c>
      <c r="D48" s="2" t="str">
        <f>HYPERLINK("http://pfam.sanger.ac.uk/")</f>
        <v>http://pfam.sanger.ac.uk/</v>
      </c>
      <c r="E48" s="2" t="s">
        <v>103</v>
      </c>
      <c r="F48" s="9"/>
    </row>
    <row r="49" spans="1:6" x14ac:dyDescent="0.25">
      <c r="A49" s="4"/>
      <c r="B49" s="1" t="s">
        <v>104</v>
      </c>
      <c r="C49" s="2" t="s">
        <v>105</v>
      </c>
      <c r="D49" s="2" t="s">
        <v>106</v>
      </c>
      <c r="F49" s="9"/>
    </row>
    <row r="50" spans="1:6" x14ac:dyDescent="0.25">
      <c r="A50" s="4"/>
      <c r="B50" s="1" t="s">
        <v>107</v>
      </c>
      <c r="C50" s="2" t="s">
        <v>108</v>
      </c>
      <c r="D50" s="2" t="s">
        <v>109</v>
      </c>
      <c r="F50" s="9"/>
    </row>
    <row r="51" spans="1:6" ht="75" x14ac:dyDescent="0.25">
      <c r="A51" s="4"/>
      <c r="B51" s="1" t="s">
        <v>110</v>
      </c>
      <c r="C51" s="2" t="s">
        <v>111</v>
      </c>
      <c r="D51" s="2" t="s">
        <v>112</v>
      </c>
      <c r="F51" s="9"/>
    </row>
    <row r="52" spans="1:6" ht="75" x14ac:dyDescent="0.25">
      <c r="A52" s="4"/>
      <c r="B52" s="1" t="s">
        <v>113</v>
      </c>
      <c r="C52" s="2" t="s">
        <v>114</v>
      </c>
      <c r="D52" s="2" t="s">
        <v>115</v>
      </c>
      <c r="F52" s="9"/>
    </row>
    <row r="53" spans="1:6" ht="30" x14ac:dyDescent="0.25">
      <c r="A53" s="4"/>
      <c r="B53" s="1" t="s">
        <v>116</v>
      </c>
      <c r="C53" s="2" t="s">
        <v>117</v>
      </c>
      <c r="D53" s="2" t="s">
        <v>118</v>
      </c>
      <c r="F53" s="9"/>
    </row>
    <row r="54" spans="1:6" ht="30" x14ac:dyDescent="0.25">
      <c r="A54" s="4"/>
      <c r="B54" s="1" t="s">
        <v>119</v>
      </c>
      <c r="C54" s="2" t="s">
        <v>120</v>
      </c>
      <c r="D54" s="2" t="s">
        <v>121</v>
      </c>
      <c r="F54" s="9"/>
    </row>
    <row r="55" spans="1:6" ht="30" x14ac:dyDescent="0.25">
      <c r="A55" s="4"/>
      <c r="B55" s="1" t="s">
        <v>122</v>
      </c>
      <c r="C55" s="2" t="s">
        <v>123</v>
      </c>
      <c r="D55" s="2" t="s">
        <v>124</v>
      </c>
      <c r="F55" s="9"/>
    </row>
    <row r="56" spans="1:6" ht="30" x14ac:dyDescent="0.25">
      <c r="A56" s="4"/>
      <c r="B56" s="1" t="s">
        <v>125</v>
      </c>
      <c r="C56" s="2" t="s">
        <v>126</v>
      </c>
      <c r="D56" s="2" t="s">
        <v>127</v>
      </c>
      <c r="F56" s="9"/>
    </row>
    <row r="57" spans="1:6" ht="30" x14ac:dyDescent="0.25">
      <c r="A57" s="4"/>
      <c r="B57" s="1" t="s">
        <v>128</v>
      </c>
      <c r="C57" s="2" t="s">
        <v>129</v>
      </c>
      <c r="D57" s="2" t="str">
        <f>HYPERLINK("http://rebase.neb.com/rebase/rebase.html")</f>
        <v>http://rebase.neb.com/rebase/rebase.html</v>
      </c>
      <c r="E57" s="2" t="s">
        <v>130</v>
      </c>
      <c r="F57" s="9"/>
    </row>
    <row r="58" spans="1:6" ht="90" x14ac:dyDescent="0.25">
      <c r="A58" s="4"/>
      <c r="B58" s="1" t="s">
        <v>131</v>
      </c>
      <c r="C58" s="2" t="s">
        <v>132</v>
      </c>
      <c r="D58" s="2" t="s">
        <v>133</v>
      </c>
      <c r="F58" s="9"/>
    </row>
    <row r="59" spans="1:6" ht="30" x14ac:dyDescent="0.25">
      <c r="A59" s="4"/>
      <c r="B59" s="1" t="s">
        <v>134</v>
      </c>
      <c r="C59" s="2" t="s">
        <v>135</v>
      </c>
      <c r="D59" s="2" t="str">
        <f>HYPERLINK(" http://merops.sanger.ac.uk/")</f>
        <v xml:space="preserve"> http://merops.sanger.ac.uk/</v>
      </c>
      <c r="E59" s="2" t="s">
        <v>136</v>
      </c>
      <c r="F59" s="9"/>
    </row>
    <row r="60" spans="1:6" ht="30" x14ac:dyDescent="0.25">
      <c r="A60" s="4"/>
      <c r="B60" s="1" t="s">
        <v>137</v>
      </c>
      <c r="C60" s="2" t="s">
        <v>138</v>
      </c>
      <c r="D60" s="2" t="str">
        <f>HYPERLINK("http://www.ebi.ac.uk/intact/main.xhtml")</f>
        <v>http://www.ebi.ac.uk/intact/main.xhtml</v>
      </c>
      <c r="E60" s="2" t="s">
        <v>139</v>
      </c>
      <c r="F60" s="9"/>
    </row>
    <row r="61" spans="1:6" ht="30" x14ac:dyDescent="0.25">
      <c r="A61" s="4"/>
      <c r="B61" s="1" t="s">
        <v>140</v>
      </c>
      <c r="C61" s="2" t="s">
        <v>141</v>
      </c>
      <c r="D61" s="2" t="str">
        <f>HYPERLINK("http://thebiogrid.org/")</f>
        <v>http://thebiogrid.org/</v>
      </c>
      <c r="E61" s="2" t="s">
        <v>142</v>
      </c>
      <c r="F61" s="9"/>
    </row>
    <row r="62" spans="1:6" ht="30" x14ac:dyDescent="0.25">
      <c r="A62" s="4"/>
      <c r="B62" s="1" t="s">
        <v>143</v>
      </c>
      <c r="C62" s="2" t="s">
        <v>144</v>
      </c>
      <c r="D62" s="2" t="str">
        <f>HYPERLINK("http://mint.bio.uniroma2.it")</f>
        <v>http://mint.bio.uniroma2.it</v>
      </c>
      <c r="E62" s="2" t="s">
        <v>145</v>
      </c>
      <c r="F62" s="9"/>
    </row>
    <row r="63" spans="1:6" ht="30" x14ac:dyDescent="0.25">
      <c r="A63" s="4"/>
      <c r="B63" s="1" t="s">
        <v>146</v>
      </c>
      <c r="C63" s="2" t="s">
        <v>147</v>
      </c>
      <c r="D63" s="2" t="str">
        <f>HYPERLINK("http://dip.doe-mbi.ucla.edu")</f>
        <v>http://dip.doe-mbi.ucla.edu</v>
      </c>
      <c r="E63" s="2" t="s">
        <v>148</v>
      </c>
      <c r="F63" s="9"/>
    </row>
    <row r="64" spans="1:6" ht="75" x14ac:dyDescent="0.25">
      <c r="A64" s="4"/>
      <c r="B64" s="1" t="s">
        <v>149</v>
      </c>
      <c r="C64" s="2" t="s">
        <v>150</v>
      </c>
      <c r="D64" s="2" t="s">
        <v>151</v>
      </c>
      <c r="F64" s="9"/>
    </row>
    <row r="65" spans="1:6" ht="30" x14ac:dyDescent="0.25">
      <c r="A65" s="4"/>
      <c r="B65" s="1" t="s">
        <v>152</v>
      </c>
      <c r="C65" s="2" t="s">
        <v>153</v>
      </c>
      <c r="D65" s="2" t="str">
        <f>HYPERLINK("http://www.geneontology.org/")</f>
        <v>http://www.geneontology.org/</v>
      </c>
      <c r="E65" s="2" t="s">
        <v>154</v>
      </c>
      <c r="F65" s="9"/>
    </row>
    <row r="66" spans="1:6" ht="30" x14ac:dyDescent="0.25">
      <c r="A66" s="4"/>
      <c r="B66" s="1" t="s">
        <v>152</v>
      </c>
      <c r="C66" s="2" t="s">
        <v>155</v>
      </c>
      <c r="D66" s="2" t="str">
        <f>HYPERLINK("http://www.geneontology.org/")</f>
        <v>http://www.geneontology.org/</v>
      </c>
      <c r="E66" s="2" t="s">
        <v>156</v>
      </c>
      <c r="F66" s="9"/>
    </row>
    <row r="67" spans="1:6" ht="60" x14ac:dyDescent="0.25">
      <c r="A67" s="4"/>
      <c r="B67" s="1" t="s">
        <v>157</v>
      </c>
      <c r="C67" s="2" t="s">
        <v>158</v>
      </c>
      <c r="D67" s="2" t="str">
        <f>HYPERLINK("http://www.ensembl.org/")</f>
        <v>http://www.ensembl.org/</v>
      </c>
      <c r="E67" s="2" t="s">
        <v>159</v>
      </c>
      <c r="F67" s="9"/>
    </row>
    <row r="68" spans="1:6" ht="45" x14ac:dyDescent="0.25">
      <c r="A68" s="4"/>
      <c r="B68" s="1" t="s">
        <v>160</v>
      </c>
      <c r="C68" s="2" t="s">
        <v>161</v>
      </c>
      <c r="D68" s="2" t="s">
        <v>162</v>
      </c>
      <c r="F68" s="9"/>
    </row>
    <row r="69" spans="1:6" ht="30" x14ac:dyDescent="0.25">
      <c r="A69" s="4"/>
      <c r="B69" s="1" t="s">
        <v>163</v>
      </c>
      <c r="C69" s="2" t="s">
        <v>164</v>
      </c>
      <c r="D69" s="2" t="str">
        <f>HYPERLINK("http://www.ebi.ac.uk/patentdata/nr/")</f>
        <v>http://www.ebi.ac.uk/patentdata/nr/</v>
      </c>
      <c r="E69" s="2" t="s">
        <v>165</v>
      </c>
      <c r="F69" s="9"/>
    </row>
    <row r="70" spans="1:6" ht="30" x14ac:dyDescent="0.25">
      <c r="A70" s="4"/>
      <c r="B70" s="1" t="s">
        <v>166</v>
      </c>
      <c r="C70" s="2" t="s">
        <v>167</v>
      </c>
      <c r="D70" s="2" t="str">
        <f>HYPERLINK("http://www.sanger.ac.uk/genetics/CGP/cosmic/")</f>
        <v>http://www.sanger.ac.uk/genetics/CGP/cosmic/</v>
      </c>
      <c r="E70" s="2" t="s">
        <v>168</v>
      </c>
      <c r="F70" s="9"/>
    </row>
    <row r="72" spans="1:6" x14ac:dyDescent="0.25">
      <c r="B72" s="1" t="s">
        <v>169</v>
      </c>
    </row>
    <row r="73" spans="1:6" s="10" customFormat="1" x14ac:dyDescent="0.25">
      <c r="B73" s="11" t="s">
        <v>170</v>
      </c>
      <c r="C73" s="12" t="s">
        <v>1</v>
      </c>
      <c r="D73" s="12" t="s">
        <v>239</v>
      </c>
      <c r="E73" s="12" t="s">
        <v>171</v>
      </c>
    </row>
    <row r="74" spans="1:6" ht="30" x14ac:dyDescent="0.25">
      <c r="A74" s="4"/>
      <c r="B74" s="1" t="s">
        <v>172</v>
      </c>
      <c r="C74" s="2" t="s">
        <v>173</v>
      </c>
      <c r="D74" s="2" t="str">
        <f>HYPERLINK("http://blast.ncbi.nlm.nih.gov/Blast.cgi?CMD=Web&amp;PAGE_TYPE=BlastDocs")</f>
        <v>http://blast.ncbi.nlm.nih.gov/Blast.cgi?CMD=Web&amp;PAGE_TYPE=BlastDocs</v>
      </c>
      <c r="E74" s="2" t="s">
        <v>174</v>
      </c>
      <c r="F74" s="9"/>
    </row>
    <row r="75" spans="1:6" ht="75" x14ac:dyDescent="0.25">
      <c r="A75" s="4"/>
      <c r="B75" s="1" t="s">
        <v>175</v>
      </c>
      <c r="C75" s="2" t="s">
        <v>176</v>
      </c>
      <c r="D75" s="2" t="str">
        <f>HYPERLINK("http://fasta.bioch.virginia.edu/fasta_www2/fasta_list2.shtml")</f>
        <v>http://fasta.bioch.virginia.edu/fasta_www2/fasta_list2.shtml</v>
      </c>
      <c r="E75" s="2" t="s">
        <v>177</v>
      </c>
      <c r="F75" s="9"/>
    </row>
    <row r="76" spans="1:6" ht="30" x14ac:dyDescent="0.25">
      <c r="A76" s="4"/>
      <c r="B76" s="1" t="s">
        <v>178</v>
      </c>
      <c r="C76" s="2" t="s">
        <v>179</v>
      </c>
      <c r="D76" s="2" t="str">
        <f>HYPERLINK("http://hmmer.janelia.org/")</f>
        <v>http://hmmer.janelia.org/</v>
      </c>
      <c r="E76" s="2" t="s">
        <v>180</v>
      </c>
      <c r="F76" s="9"/>
    </row>
    <row r="77" spans="1:6" ht="30" x14ac:dyDescent="0.25">
      <c r="A77" s="4"/>
      <c r="B77" s="1" t="s">
        <v>181</v>
      </c>
      <c r="C77" s="2" t="s">
        <v>182</v>
      </c>
      <c r="D77" s="2" t="str">
        <f>HYPERLINK("http://www.ebi.ac.uk/Tools/clustalw2/index.html")</f>
        <v>http://www.ebi.ac.uk/Tools/clustalw2/index.html</v>
      </c>
      <c r="E77" s="2" t="s">
        <v>183</v>
      </c>
      <c r="F77" s="9"/>
    </row>
    <row r="78" spans="1:6" ht="30" x14ac:dyDescent="0.25">
      <c r="A78" s="4"/>
      <c r="B78" s="1" t="s">
        <v>184</v>
      </c>
      <c r="C78" s="2" t="s">
        <v>185</v>
      </c>
      <c r="D78" s="2" t="str">
        <f>HYPERLINK(" http://www.ebi.ac.uk/Tools/muscle/")</f>
        <v xml:space="preserve"> http://www.ebi.ac.uk/Tools/muscle/</v>
      </c>
      <c r="E78" s="2" t="s">
        <v>186</v>
      </c>
      <c r="F78" s="9"/>
    </row>
    <row r="79" spans="1:6" ht="45" x14ac:dyDescent="0.25">
      <c r="A79" s="4"/>
      <c r="B79" s="1" t="s">
        <v>187</v>
      </c>
      <c r="C79" s="2" t="s">
        <v>188</v>
      </c>
      <c r="D79" s="2" t="str">
        <f>HYPERLINK(" http://www.sanger.ac.uk/resources/software/quicktree/")</f>
        <v xml:space="preserve"> http://www.sanger.ac.uk/resources/software/quicktree/</v>
      </c>
      <c r="E79" s="2" t="s">
        <v>189</v>
      </c>
      <c r="F79" s="9"/>
    </row>
    <row r="80" spans="1:6" ht="45" x14ac:dyDescent="0.25">
      <c r="A80" s="4"/>
      <c r="B80" s="1" t="s">
        <v>190</v>
      </c>
      <c r="C80" s="2" t="s">
        <v>191</v>
      </c>
      <c r="D80" s="2" t="str">
        <f>HYPERLINK("http://sourceforge.net/projects/tacg/")</f>
        <v>http://sourceforge.net/projects/tacg/</v>
      </c>
      <c r="E80" s="2" t="s">
        <v>192</v>
      </c>
      <c r="F80" s="9"/>
    </row>
    <row r="81" spans="1:6" ht="30" x14ac:dyDescent="0.25">
      <c r="A81" s="4"/>
      <c r="B81" s="1" t="s">
        <v>193</v>
      </c>
      <c r="C81" s="2" t="s">
        <v>194</v>
      </c>
      <c r="D81" s="2" t="str">
        <f>HYPERLINK("http://emboss.sourceforge.net/")</f>
        <v>http://emboss.sourceforge.net/</v>
      </c>
      <c r="E81" s="2" t="s">
        <v>202</v>
      </c>
      <c r="F81" s="9"/>
    </row>
    <row r="82" spans="1:6" ht="30" x14ac:dyDescent="0.25">
      <c r="A82" s="4"/>
      <c r="B82" s="1" t="s">
        <v>195</v>
      </c>
      <c r="C82" s="2" t="s">
        <v>196</v>
      </c>
      <c r="D82" s="2" t="str">
        <f>HYPERLINK("http://www.bioinf.manchester.ac.uk/fingerPRINTScan/")</f>
        <v>http://www.bioinf.manchester.ac.uk/fingerPRINTScan/</v>
      </c>
      <c r="E82" s="2" t="s">
        <v>197</v>
      </c>
      <c r="F82" s="9"/>
    </row>
    <row r="83" spans="1:6" ht="30" x14ac:dyDescent="0.25">
      <c r="A83" s="4"/>
      <c r="B83" s="1" t="s">
        <v>198</v>
      </c>
      <c r="C83" s="2" t="s">
        <v>199</v>
      </c>
      <c r="D83" s="2" t="str">
        <f>HYPERLINK("http://openbabel.org/wiki/Main_Page")</f>
        <v>http://openbabel.org/wiki/Main_Page</v>
      </c>
      <c r="E83" s="2" t="s">
        <v>200</v>
      </c>
      <c r="F83" s="9"/>
    </row>
    <row r="85" spans="1:6" s="10" customFormat="1" x14ac:dyDescent="0.25">
      <c r="A85" s="10" t="s">
        <v>203</v>
      </c>
      <c r="B85" s="11"/>
      <c r="C85" s="12" t="s">
        <v>228</v>
      </c>
      <c r="D85" s="12" t="s">
        <v>229</v>
      </c>
      <c r="E85" s="12"/>
    </row>
    <row r="86" spans="1:6" ht="48.75" customHeight="1" x14ac:dyDescent="0.25">
      <c r="A86" s="7" t="s">
        <v>216</v>
      </c>
      <c r="B86" s="7"/>
      <c r="C86" s="6"/>
      <c r="D86" s="6"/>
    </row>
    <row r="87" spans="1:6" ht="33.75" customHeight="1" x14ac:dyDescent="0.25">
      <c r="A87" s="7" t="s">
        <v>230</v>
      </c>
      <c r="B87" s="7"/>
      <c r="C87" s="6"/>
      <c r="D87" s="6"/>
    </row>
    <row r="90" spans="1:6" s="10" customFormat="1" x14ac:dyDescent="0.25">
      <c r="A90" s="10" t="s">
        <v>237</v>
      </c>
      <c r="B90" s="11"/>
      <c r="C90" s="11" t="s">
        <v>231</v>
      </c>
      <c r="D90" s="12" t="s">
        <v>217</v>
      </c>
      <c r="E90" s="12" t="s">
        <v>218</v>
      </c>
    </row>
    <row r="91" spans="1:6" ht="23.25" customHeight="1" x14ac:dyDescent="0.25">
      <c r="A91" s="7" t="s">
        <v>219</v>
      </c>
      <c r="B91" s="7"/>
      <c r="C91" s="5"/>
      <c r="D91" s="6"/>
      <c r="E91" s="6"/>
    </row>
    <row r="92" spans="1:6" ht="28.5" customHeight="1" x14ac:dyDescent="0.25">
      <c r="A92" s="7" t="s">
        <v>238</v>
      </c>
      <c r="B92" s="7"/>
      <c r="C92" s="5"/>
      <c r="D92" s="6"/>
      <c r="E92" s="6"/>
    </row>
    <row r="93" spans="1:6" ht="45" customHeight="1" x14ac:dyDescent="0.25">
      <c r="A93" s="7" t="s">
        <v>227</v>
      </c>
      <c r="B93" s="7"/>
      <c r="C93" s="8"/>
      <c r="D93" s="8"/>
      <c r="E93" s="8"/>
    </row>
    <row r="98" spans="1:3" ht="31.5" customHeight="1" x14ac:dyDescent="0.25">
      <c r="A98" s="11" t="s">
        <v>204</v>
      </c>
      <c r="B98" s="2" t="s">
        <v>235</v>
      </c>
      <c r="C98" s="2" t="s">
        <v>201</v>
      </c>
    </row>
    <row r="99" spans="1:3" x14ac:dyDescent="0.25">
      <c r="A99" t="s">
        <v>205</v>
      </c>
      <c r="B99" s="4"/>
      <c r="C99" s="8"/>
    </row>
    <row r="100" spans="1:3" x14ac:dyDescent="0.25">
      <c r="A100" t="s">
        <v>206</v>
      </c>
      <c r="B100" s="4"/>
      <c r="C100" s="8"/>
    </row>
    <row r="101" spans="1:3" x14ac:dyDescent="0.25">
      <c r="A101" t="s">
        <v>207</v>
      </c>
      <c r="B101" s="4"/>
      <c r="C101" s="8"/>
    </row>
    <row r="102" spans="1:3" x14ac:dyDescent="0.25">
      <c r="A102" t="s">
        <v>220</v>
      </c>
      <c r="B102" s="4"/>
      <c r="C102" s="8"/>
    </row>
    <row r="103" spans="1:3" x14ac:dyDescent="0.25">
      <c r="A103" t="s">
        <v>221</v>
      </c>
      <c r="B103" s="4"/>
      <c r="C103" s="8"/>
    </row>
    <row r="104" spans="1:3" x14ac:dyDescent="0.25">
      <c r="A104" t="s">
        <v>222</v>
      </c>
      <c r="B104" s="4"/>
      <c r="C104" s="8"/>
    </row>
    <row r="105" spans="1:3" x14ac:dyDescent="0.25">
      <c r="A105" t="s">
        <v>223</v>
      </c>
      <c r="B105" s="4"/>
      <c r="C105" s="8"/>
    </row>
    <row r="106" spans="1:3" x14ac:dyDescent="0.25">
      <c r="A106" t="s">
        <v>208</v>
      </c>
      <c r="B106" s="4"/>
      <c r="C106" s="8"/>
    </row>
  </sheetData>
  <mergeCells count="5">
    <mergeCell ref="A86:B86"/>
    <mergeCell ref="A87:B87"/>
    <mergeCell ref="A91:B91"/>
    <mergeCell ref="A92:B92"/>
    <mergeCell ref="A93:B93"/>
  </mergeCells>
  <dataValidations count="2">
    <dataValidation type="list" allowBlank="1" showInputMessage="1" showErrorMessage="1" sqref="A74:A83 A14:A70 B99:B101 B102:B106">
      <formula1>$B$5:$B$10</formula1>
    </dataValidation>
    <dataValidation type="whole" allowBlank="1" showInputMessage="1" showErrorMessage="1" sqref="C91:E92">
      <formula1>0</formula1>
      <formula2>10000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libllist</vt:lpstr>
    </vt:vector>
  </TitlesOfParts>
  <Company>Instem LSS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Hilbers</dc:creator>
  <cp:lastModifiedBy>Martin Hilbers</cp:lastModifiedBy>
  <dcterms:created xsi:type="dcterms:W3CDTF">2013-08-28T15:38:15Z</dcterms:created>
  <dcterms:modified xsi:type="dcterms:W3CDTF">2013-08-29T11:17:43Z</dcterms:modified>
</cp:coreProperties>
</file>